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9570" activeTab="0"/>
  </bookViews>
  <sheets>
    <sheet name="README" sheetId="1" r:id="rId1"/>
    <sheet name="Cartesian to Polar" sheetId="2" r:id="rId2"/>
    <sheet name="Polar to Cartesian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<sst xmlns="http://schemas.openxmlformats.org/spreadsheetml/2006/main" count="54" uniqueCount="41">
  <si>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Bearing</t>
  </si>
  <si>
    <t>Horz. Dist.</t>
  </si>
  <si>
    <t>Vert. Dist.</t>
  </si>
  <si>
    <t>X</t>
  </si>
  <si>
    <t>Y</t>
  </si>
  <si>
    <t>Z</t>
  </si>
  <si>
    <t>Length</t>
  </si>
  <si>
    <t>Clino</t>
  </si>
  <si>
    <t>X diff</t>
  </si>
  <si>
    <t>Y diff</t>
  </si>
  <si>
    <t>-</t>
  </si>
  <si>
    <t xml:space="preserve">Bearing </t>
  </si>
  <si>
    <t>From Stn</t>
  </si>
  <si>
    <t>To Stn</t>
  </si>
  <si>
    <t>Stn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</si>
  <si>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</si>
  <si>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</si>
  <si>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</si>
  <si>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</si>
  <si>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</si>
  <si>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</si>
  <si>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</si>
  <si>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</si>
  <si>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</si>
  <si>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</si>
  <si>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</si>
  <si>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</si>
  <si>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</si>
  <si>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</si>
  <si>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From</t>
  </si>
  <si>
    <t>To</t>
  </si>
  <si>
    <t>data for survey points into polar format survey legs (length, bearing, clino).</t>
  </si>
  <si>
    <t>There is also a worksheet which converts back the other way.</t>
  </si>
  <si>
    <t xml:space="preserve">You want to enter your data (cut and paste it) in the columns which contain </t>
  </si>
  <si>
    <t xml:space="preserve">black example data. The blue cells are intermediate calculated values (useful </t>
  </si>
  <si>
    <t>cut and paste into a Survex file or Therion centreline data file.</t>
  </si>
  <si>
    <t>Created by Paul 'Footleg' Fretwell. July 2012</t>
  </si>
  <si>
    <t>If you find any errors please let me know. drfootleg [at] gmail . com</t>
  </si>
  <si>
    <t>&lt;- You need to give the coordinates of the first station so all the others can be set relative to this point</t>
  </si>
  <si>
    <t xml:space="preserve">to checking for mistakes). The green columns are the reformatted data ready to </t>
  </si>
  <si>
    <t>This spreadsheet is designed for converting Cartesian (X,Y,Z) coordinate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</si>
</sst>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8A17"/>
      <name val="Calibri"/>
      <family val="2"/>
    </font>
    <font>
      <b/>
      <sz val="11"/>
      <color rgb="FF008A1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NumberFormat="1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3.7109375" style="0" customWidth="1"/>
  </cols>
  <sheetData>
    <row r="1" ht="15">
      <c r="A1" t="s">
        <v>40</v>
      </c>
    </row>
    <row r="2" ht="15">
      <c r="A2" t="s">
        <v>31</v>
      </c>
    </row>
    <row r="3" ht="15">
      <c r="A3" t="s">
        <v>32</v>
      </c>
    </row>
    <row r="4" ht="15">
      <c r="A4" t="s">
        <v>33</v>
      </c>
    </row>
    <row r="5" ht="15">
      <c r="A5" t="s">
        <v>34</v>
      </c>
    </row>
    <row r="6" ht="15">
      <c r="A6" t="s">
        <v>39</v>
      </c>
    </row>
    <row r="7" ht="15">
      <c r="A7" t="s">
        <v>35</v>
      </c>
    </row>
    <row r="9" ht="15">
      <c r="A9" t="s">
        <v>36</v>
      </c>
    </row>
    <row r="11" ht="15">
      <c r="A1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15" s="4" customFormat="1" ht="15">
      <c r="A1" s="4" t="s">
        <v>14</v>
      </c>
      <c r="B1" s="4" t="s">
        <v>3</v>
      </c>
      <c r="C1" s="4" t="s">
        <v>4</v>
      </c>
      <c r="D1" s="4" t="s">
        <v>5</v>
      </c>
      <c r="F1" s="5" t="s">
        <v>8</v>
      </c>
      <c r="G1" s="5" t="s">
        <v>9</v>
      </c>
      <c r="H1" s="5" t="s">
        <v>1</v>
      </c>
      <c r="I1" s="5" t="s">
        <v>2</v>
      </c>
      <c r="J1" s="5"/>
      <c r="K1" s="10" t="s">
        <v>29</v>
      </c>
      <c r="L1" s="10" t="s">
        <v>30</v>
      </c>
      <c r="M1" s="10" t="s">
        <v>6</v>
      </c>
      <c r="N1" s="10" t="s">
        <v>0</v>
      </c>
      <c r="O1" s="10" t="s">
        <v>7</v>
      </c>
    </row>
    <row r="2" spans="1:15" ht="15">
      <c r="A2" t="s">
        <v>15</v>
      </c>
      <c r="B2">
        <v>0</v>
      </c>
      <c r="C2">
        <v>0</v>
      </c>
      <c r="D2">
        <v>0</v>
      </c>
      <c r="F2" s="1"/>
      <c r="G2" s="1"/>
      <c r="H2" s="1"/>
      <c r="I2" s="1"/>
      <c r="J2" s="1"/>
      <c r="K2" s="7"/>
      <c r="L2" s="7"/>
      <c r="M2" s="7"/>
      <c r="N2" s="7"/>
      <c r="O2" s="7"/>
    </row>
    <row r="3" spans="1:15" ht="15">
      <c r="A3" t="s">
        <v>16</v>
      </c>
      <c r="B3">
        <v>27</v>
      </c>
      <c r="C3">
        <v>14</v>
      </c>
      <c r="D3">
        <v>7</v>
      </c>
      <c r="F3" s="1">
        <f>B3-B2</f>
        <v>27</v>
      </c>
      <c r="G3" s="1">
        <f>C3-C2</f>
        <v>14</v>
      </c>
      <c r="H3" s="1">
        <f aca="true" t="shared" si="0" ref="H3:H15">SQRT((B3-B2)^2+(C3-C2)^2)</f>
        <v>30.4138126514911</v>
      </c>
      <c r="I3" s="1">
        <f aca="true" t="shared" si="1" ref="I3:I15">D3-D2</f>
        <v>7</v>
      </c>
      <c r="J3" s="1"/>
      <c r="K3" s="7" t="str">
        <f>A2</f>
        <v>A</v>
      </c>
      <c r="L3" s="7" t="str">
        <f>A3</f>
        <v>B</v>
      </c>
      <c r="M3" s="7">
        <f>SQRT(H3^2+I3^2)</f>
        <v>31.20897306865447</v>
      </c>
      <c r="N3" s="7">
        <f>IF(F3=0,IF(G3=0,"-",IF(G3&gt;0,0,180)),IF(F3&gt;0,IF(G3&lt;0,-(ATAN(G3/F3)*180/PI()-90),90-ATAN(G3/F3)*180/PI()),IF(G3&gt;0,-(ATAN(G3/F3)*180/PI()-270),270-ATAN(G3/F3)*180/PI())))</f>
        <v>62.5924245621816</v>
      </c>
      <c r="O3" s="7">
        <f>IF(H3=0,IF(I3&gt;0,90,-90),ATAN(I3/H3)*180/PI())</f>
        <v>12.961393801559527</v>
      </c>
    </row>
    <row r="4" spans="1:15" ht="15">
      <c r="A4" t="s">
        <v>17</v>
      </c>
      <c r="B4">
        <v>27</v>
      </c>
      <c r="C4">
        <v>20</v>
      </c>
      <c r="D4">
        <v>1</v>
      </c>
      <c r="F4" s="1">
        <f aca="true" t="shared" si="2" ref="F4:F11">B4-B3</f>
        <v>0</v>
      </c>
      <c r="G4" s="1">
        <f aca="true" t="shared" si="3" ref="G4:G11">C4-C3</f>
        <v>6</v>
      </c>
      <c r="H4" s="1">
        <f t="shared" si="0"/>
        <v>6</v>
      </c>
      <c r="I4" s="1">
        <f t="shared" si="1"/>
        <v>-6</v>
      </c>
      <c r="J4" s="1"/>
      <c r="K4" s="7" t="str">
        <f aca="true" t="shared" si="4" ref="K4:K15">A3</f>
        <v>B</v>
      </c>
      <c r="L4" s="7" t="str">
        <f aca="true" t="shared" si="5" ref="L4:L15">A4</f>
        <v>C</v>
      </c>
      <c r="M4" s="7">
        <f aca="true" t="shared" si="6" ref="M4:M11">SQRT(H4^2+I4^2)</f>
        <v>8.48528137423857</v>
      </c>
      <c r="N4" s="7">
        <f>IF(F4=0,IF(G4=0,"-",IF(G4&gt;0,0,180)),IF(F4&gt;0,IF(G4&lt;0,-(ATAN(G4/F4)*180/PI()-90),90-ATAN(G4/F4)*180/PI()),IF(G4&gt;0,-(ATAN(G4/F4)*180/PI()-270),270-ATAN(G4/F4)*180/PI())))</f>
        <v>0</v>
      </c>
      <c r="O4" s="7">
        <f aca="true" t="shared" si="7" ref="O4:O15">IF(H4=0,IF(I4&gt;0,90,-90),ATAN(I4/H4)*180/PI())</f>
        <v>-45</v>
      </c>
    </row>
    <row r="5" spans="1:15" ht="15">
      <c r="A5" t="s">
        <v>18</v>
      </c>
      <c r="B5">
        <v>30</v>
      </c>
      <c r="C5">
        <v>20</v>
      </c>
      <c r="D5">
        <v>2</v>
      </c>
      <c r="F5" s="1">
        <f t="shared" si="2"/>
        <v>3</v>
      </c>
      <c r="G5" s="1">
        <f t="shared" si="3"/>
        <v>0</v>
      </c>
      <c r="H5" s="1">
        <f t="shared" si="0"/>
        <v>3</v>
      </c>
      <c r="I5" s="1">
        <f t="shared" si="1"/>
        <v>1</v>
      </c>
      <c r="J5" s="1"/>
      <c r="K5" s="7" t="str">
        <f t="shared" si="4"/>
        <v>C</v>
      </c>
      <c r="L5" s="7" t="str">
        <f t="shared" si="5"/>
        <v>D</v>
      </c>
      <c r="M5" s="7">
        <f t="shared" si="6"/>
        <v>3.1622776601683795</v>
      </c>
      <c r="N5" s="7">
        <f aca="true" t="shared" si="8" ref="N5:N15">IF(F5=0,IF(G5=0,"-",IF(G5&gt;0,0,180)),IF(F5&gt;0,IF(G5&lt;0,-(ATAN(G5/F5)*180/PI()-90),90-ATAN(G5/F5)*180/PI()),IF(G5&gt;0,-(ATAN(G5/F5)*180/PI()-270),270-ATAN(G5/F5)*180/PI())))</f>
        <v>90</v>
      </c>
      <c r="O5" s="7">
        <f t="shared" si="7"/>
        <v>18.43494882292201</v>
      </c>
    </row>
    <row r="6" spans="1:15" ht="15">
      <c r="A6" t="s">
        <v>19</v>
      </c>
      <c r="B6">
        <v>26</v>
      </c>
      <c r="C6">
        <v>23</v>
      </c>
      <c r="D6">
        <v>2</v>
      </c>
      <c r="F6" s="1">
        <f t="shared" si="2"/>
        <v>-4</v>
      </c>
      <c r="G6" s="1">
        <f t="shared" si="3"/>
        <v>3</v>
      </c>
      <c r="H6" s="1">
        <f t="shared" si="0"/>
        <v>5</v>
      </c>
      <c r="I6" s="1">
        <f t="shared" si="1"/>
        <v>0</v>
      </c>
      <c r="J6" s="1"/>
      <c r="K6" s="7" t="str">
        <f t="shared" si="4"/>
        <v>D</v>
      </c>
      <c r="L6" s="7" t="str">
        <f t="shared" si="5"/>
        <v>E</v>
      </c>
      <c r="M6" s="7">
        <f t="shared" si="6"/>
        <v>5</v>
      </c>
      <c r="N6" s="7">
        <f t="shared" si="8"/>
        <v>306.86989764584405</v>
      </c>
      <c r="O6" s="7">
        <f t="shared" si="7"/>
        <v>0</v>
      </c>
    </row>
    <row r="7" spans="1:15" ht="15">
      <c r="A7" t="s">
        <v>20</v>
      </c>
      <c r="B7">
        <v>23</v>
      </c>
      <c r="C7">
        <v>27</v>
      </c>
      <c r="D7">
        <v>1</v>
      </c>
      <c r="F7" s="1">
        <f t="shared" si="2"/>
        <v>-3</v>
      </c>
      <c r="G7" s="1">
        <f t="shared" si="3"/>
        <v>4</v>
      </c>
      <c r="H7" s="1">
        <f t="shared" si="0"/>
        <v>5</v>
      </c>
      <c r="I7" s="1">
        <f t="shared" si="1"/>
        <v>-1</v>
      </c>
      <c r="J7" s="1"/>
      <c r="K7" s="7" t="str">
        <f t="shared" si="4"/>
        <v>E</v>
      </c>
      <c r="L7" s="7" t="str">
        <f t="shared" si="5"/>
        <v>F</v>
      </c>
      <c r="M7" s="7">
        <f t="shared" si="6"/>
        <v>5.0990195135927845</v>
      </c>
      <c r="N7" s="7">
        <f t="shared" si="8"/>
        <v>323.13010235415595</v>
      </c>
      <c r="O7" s="7">
        <f t="shared" si="7"/>
        <v>-11.309932474020213</v>
      </c>
    </row>
    <row r="8" spans="1:15" ht="15">
      <c r="A8" t="s">
        <v>21</v>
      </c>
      <c r="B8">
        <v>27</v>
      </c>
      <c r="C8">
        <v>24</v>
      </c>
      <c r="D8">
        <v>6</v>
      </c>
      <c r="F8" s="1">
        <f t="shared" si="2"/>
        <v>4</v>
      </c>
      <c r="G8" s="1">
        <f t="shared" si="3"/>
        <v>-3</v>
      </c>
      <c r="H8" s="1">
        <f t="shared" si="0"/>
        <v>5</v>
      </c>
      <c r="I8" s="1">
        <f t="shared" si="1"/>
        <v>5</v>
      </c>
      <c r="J8" s="1"/>
      <c r="K8" s="7" t="str">
        <f t="shared" si="4"/>
        <v>F</v>
      </c>
      <c r="L8" s="7" t="str">
        <f t="shared" si="5"/>
        <v>G</v>
      </c>
      <c r="M8" s="7">
        <f t="shared" si="6"/>
        <v>7.0710678118654755</v>
      </c>
      <c r="N8" s="7">
        <f t="shared" si="8"/>
        <v>126.86989764584402</v>
      </c>
      <c r="O8" s="7">
        <f t="shared" si="7"/>
        <v>45</v>
      </c>
    </row>
    <row r="9" spans="1:15" ht="15">
      <c r="A9" t="s">
        <v>22</v>
      </c>
      <c r="B9">
        <v>30</v>
      </c>
      <c r="C9">
        <v>20</v>
      </c>
      <c r="D9">
        <v>1</v>
      </c>
      <c r="F9" s="1">
        <f t="shared" si="2"/>
        <v>3</v>
      </c>
      <c r="G9" s="1">
        <f t="shared" si="3"/>
        <v>-4</v>
      </c>
      <c r="H9" s="1">
        <f t="shared" si="0"/>
        <v>5</v>
      </c>
      <c r="I9" s="1">
        <f t="shared" si="1"/>
        <v>-5</v>
      </c>
      <c r="J9" s="1"/>
      <c r="K9" s="7" t="str">
        <f t="shared" si="4"/>
        <v>G</v>
      </c>
      <c r="L9" s="7" t="str">
        <f t="shared" si="5"/>
        <v>H</v>
      </c>
      <c r="M9" s="7">
        <f t="shared" si="6"/>
        <v>7.0710678118654755</v>
      </c>
      <c r="N9" s="7">
        <f t="shared" si="8"/>
        <v>143.13010235415598</v>
      </c>
      <c r="O9" s="7">
        <f t="shared" si="7"/>
        <v>-45</v>
      </c>
    </row>
    <row r="10" spans="1:15" ht="15">
      <c r="A10" t="s">
        <v>23</v>
      </c>
      <c r="B10">
        <v>27</v>
      </c>
      <c r="C10">
        <v>16</v>
      </c>
      <c r="D10">
        <v>2</v>
      </c>
      <c r="F10" s="1">
        <f t="shared" si="2"/>
        <v>-3</v>
      </c>
      <c r="G10" s="1">
        <f t="shared" si="3"/>
        <v>-4</v>
      </c>
      <c r="H10" s="1">
        <f t="shared" si="0"/>
        <v>5</v>
      </c>
      <c r="I10" s="1">
        <f t="shared" si="1"/>
        <v>1</v>
      </c>
      <c r="J10" s="1"/>
      <c r="K10" s="7" t="str">
        <f t="shared" si="4"/>
        <v>H</v>
      </c>
      <c r="L10" s="7" t="str">
        <f t="shared" si="5"/>
        <v>I</v>
      </c>
      <c r="M10" s="7">
        <f t="shared" si="6"/>
        <v>5.0990195135927845</v>
      </c>
      <c r="N10" s="7">
        <f t="shared" si="8"/>
        <v>216.86989764584402</v>
      </c>
      <c r="O10" s="7">
        <f t="shared" si="7"/>
        <v>11.309932474020213</v>
      </c>
    </row>
    <row r="11" spans="1:15" ht="15">
      <c r="A11" t="s">
        <v>24</v>
      </c>
      <c r="B11">
        <v>23</v>
      </c>
      <c r="C11">
        <v>13</v>
      </c>
      <c r="D11">
        <v>1</v>
      </c>
      <c r="F11" s="1">
        <f t="shared" si="2"/>
        <v>-4</v>
      </c>
      <c r="G11" s="1">
        <f t="shared" si="3"/>
        <v>-3</v>
      </c>
      <c r="H11" s="1">
        <f t="shared" si="0"/>
        <v>5</v>
      </c>
      <c r="I11" s="1">
        <f t="shared" si="1"/>
        <v>-1</v>
      </c>
      <c r="J11" s="1"/>
      <c r="K11" s="7" t="str">
        <f t="shared" si="4"/>
        <v>I</v>
      </c>
      <c r="L11" s="7" t="str">
        <f t="shared" si="5"/>
        <v>J</v>
      </c>
      <c r="M11" s="7">
        <f t="shared" si="6"/>
        <v>5.0990195135927845</v>
      </c>
      <c r="N11" s="7">
        <f t="shared" si="8"/>
        <v>233.13010235415598</v>
      </c>
      <c r="O11" s="7">
        <f t="shared" si="7"/>
        <v>-11.309932474020213</v>
      </c>
    </row>
    <row r="12" spans="1:15" ht="15">
      <c r="A12" t="s">
        <v>25</v>
      </c>
      <c r="B12">
        <v>23</v>
      </c>
      <c r="C12">
        <v>8</v>
      </c>
      <c r="D12">
        <v>0</v>
      </c>
      <c r="F12" s="1">
        <f aca="true" t="shared" si="9" ref="F12:G15">B12-B11</f>
        <v>0</v>
      </c>
      <c r="G12" s="1">
        <f t="shared" si="9"/>
        <v>-5</v>
      </c>
      <c r="H12" s="1">
        <f t="shared" si="0"/>
        <v>5</v>
      </c>
      <c r="I12" s="1">
        <f t="shared" si="1"/>
        <v>-1</v>
      </c>
      <c r="J12" s="1"/>
      <c r="K12" s="7" t="str">
        <f t="shared" si="4"/>
        <v>J</v>
      </c>
      <c r="L12" s="7" t="str">
        <f t="shared" si="5"/>
        <v>K</v>
      </c>
      <c r="M12" s="7">
        <f>SQRT(H12^2+I12^2)</f>
        <v>5.0990195135927845</v>
      </c>
      <c r="N12" s="7">
        <f t="shared" si="8"/>
        <v>180</v>
      </c>
      <c r="O12" s="7">
        <f t="shared" si="7"/>
        <v>-11.309932474020213</v>
      </c>
    </row>
    <row r="13" spans="1:15" ht="15">
      <c r="A13" t="s">
        <v>26</v>
      </c>
      <c r="B13">
        <v>18</v>
      </c>
      <c r="C13">
        <v>8</v>
      </c>
      <c r="D13">
        <v>5</v>
      </c>
      <c r="F13" s="1">
        <f t="shared" si="9"/>
        <v>-5</v>
      </c>
      <c r="G13" s="1">
        <f t="shared" si="9"/>
        <v>0</v>
      </c>
      <c r="H13" s="1">
        <f t="shared" si="0"/>
        <v>5</v>
      </c>
      <c r="I13" s="1">
        <f t="shared" si="1"/>
        <v>5</v>
      </c>
      <c r="J13" s="1"/>
      <c r="K13" s="7" t="str">
        <f t="shared" si="4"/>
        <v>K</v>
      </c>
      <c r="L13" s="7" t="str">
        <f t="shared" si="5"/>
        <v>L</v>
      </c>
      <c r="M13" s="7">
        <f>SQRT(H13^2+I13^2)</f>
        <v>7.0710678118654755</v>
      </c>
      <c r="N13" s="7">
        <f t="shared" si="8"/>
        <v>270</v>
      </c>
      <c r="O13" s="7">
        <f t="shared" si="7"/>
        <v>45</v>
      </c>
    </row>
    <row r="14" spans="1:15" ht="15">
      <c r="A14" t="s">
        <v>27</v>
      </c>
      <c r="B14">
        <v>18</v>
      </c>
      <c r="C14">
        <v>8</v>
      </c>
      <c r="D14">
        <v>0</v>
      </c>
      <c r="F14" s="1">
        <f t="shared" si="9"/>
        <v>0</v>
      </c>
      <c r="G14" s="1">
        <f t="shared" si="9"/>
        <v>0</v>
      </c>
      <c r="H14" s="1">
        <f t="shared" si="0"/>
        <v>0</v>
      </c>
      <c r="I14" s="1">
        <f t="shared" si="1"/>
        <v>-5</v>
      </c>
      <c r="J14" s="1"/>
      <c r="K14" s="7" t="str">
        <f t="shared" si="4"/>
        <v>L</v>
      </c>
      <c r="L14" s="7" t="str">
        <f t="shared" si="5"/>
        <v>M</v>
      </c>
      <c r="M14" s="7">
        <f>SQRT(H14^2+I14^2)</f>
        <v>5</v>
      </c>
      <c r="N14" s="7" t="str">
        <f t="shared" si="8"/>
        <v>-</v>
      </c>
      <c r="O14" s="7">
        <f t="shared" si="7"/>
        <v>-90</v>
      </c>
    </row>
    <row r="15" spans="1:15" ht="15">
      <c r="A15" t="s">
        <v>28</v>
      </c>
      <c r="B15">
        <v>18</v>
      </c>
      <c r="C15">
        <v>8</v>
      </c>
      <c r="D15">
        <v>5</v>
      </c>
      <c r="F15" s="1">
        <f t="shared" si="9"/>
        <v>0</v>
      </c>
      <c r="G15" s="1">
        <f t="shared" si="9"/>
        <v>0</v>
      </c>
      <c r="H15" s="1">
        <f t="shared" si="0"/>
        <v>0</v>
      </c>
      <c r="I15" s="1">
        <f t="shared" si="1"/>
        <v>5</v>
      </c>
      <c r="J15" s="1"/>
      <c r="K15" s="7" t="str">
        <f t="shared" si="4"/>
        <v>M</v>
      </c>
      <c r="L15" s="7" t="str">
        <f t="shared" si="5"/>
        <v>N</v>
      </c>
      <c r="M15" s="7">
        <f>SQRT(H15^2+I15^2)</f>
        <v>5</v>
      </c>
      <c r="N15" s="7" t="str">
        <f t="shared" si="8"/>
        <v>-</v>
      </c>
      <c r="O15" s="7">
        <f t="shared" si="7"/>
        <v>90</v>
      </c>
    </row>
    <row r="16" spans="6:15" ht="15"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6:15" ht="15"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15" ht="15">
      <c r="A1" t="s">
        <v>12</v>
      </c>
      <c r="B1" t="s">
        <v>13</v>
      </c>
      <c r="C1" s="3" t="s">
        <v>6</v>
      </c>
      <c r="D1" s="3" t="s">
        <v>11</v>
      </c>
      <c r="E1" s="3" t="s">
        <v>7</v>
      </c>
      <c r="F1" s="1"/>
      <c r="G1" s="1" t="s">
        <v>1</v>
      </c>
      <c r="H1" s="1" t="s">
        <v>2</v>
      </c>
      <c r="I1" s="1" t="s">
        <v>8</v>
      </c>
      <c r="J1" s="1" t="s">
        <v>9</v>
      </c>
      <c r="K1" s="1"/>
      <c r="L1" s="7" t="s">
        <v>14</v>
      </c>
      <c r="M1" s="7" t="s">
        <v>3</v>
      </c>
      <c r="N1" s="7" t="s">
        <v>4</v>
      </c>
      <c r="O1" s="7" t="s">
        <v>5</v>
      </c>
    </row>
    <row r="2" spans="3:17" ht="15">
      <c r="C2" s="3"/>
      <c r="D2" s="3"/>
      <c r="E2" s="3"/>
      <c r="F2" s="1"/>
      <c r="G2" s="1"/>
      <c r="H2" s="1"/>
      <c r="I2" s="1"/>
      <c r="J2" s="1"/>
      <c r="K2" s="1"/>
      <c r="L2" s="7">
        <f>A3</f>
        <v>1</v>
      </c>
      <c r="M2" s="3">
        <v>0</v>
      </c>
      <c r="N2" s="3">
        <v>0</v>
      </c>
      <c r="O2" s="3">
        <v>0</v>
      </c>
      <c r="Q2" t="s">
        <v>38</v>
      </c>
    </row>
    <row r="3" spans="1:15" ht="15">
      <c r="A3">
        <v>1</v>
      </c>
      <c r="B3">
        <v>2</v>
      </c>
      <c r="C3" s="6">
        <v>50</v>
      </c>
      <c r="D3" s="3">
        <v>0</v>
      </c>
      <c r="E3" s="3">
        <v>5</v>
      </c>
      <c r="F3" s="1"/>
      <c r="G3" s="2">
        <f aca="true" t="shared" si="0" ref="G3:G13">IF(E3="-V",0,IF(E3="+V",0,C3*COS(E3*PI()/180)))</f>
        <v>49.80973490458728</v>
      </c>
      <c r="H3" s="2">
        <f aca="true" t="shared" si="1" ref="H3:H13">IF(E3="-V",-C3,IF(E3="+V",C3,C3*SIN(E3*PI()/180)))</f>
        <v>4.357787137382909</v>
      </c>
      <c r="I3" s="1">
        <f>IF(D3&gt;180,-ROUND(SQRT(G3^2-J3^2),4),ROUND(SQRT(G3^2-J3^2),4))</f>
        <v>0</v>
      </c>
      <c r="J3" s="2">
        <f aca="true" t="shared" si="2" ref="J3:J10">IF(ROUND(G3,4)=0,0,G3*COS(D3*PI()/180))</f>
        <v>49.80973490458728</v>
      </c>
      <c r="K3" s="1"/>
      <c r="L3" s="7">
        <f>B3</f>
        <v>2</v>
      </c>
      <c r="M3" s="8">
        <f aca="true" t="shared" si="3" ref="M3:M15">M2+I3</f>
        <v>0</v>
      </c>
      <c r="N3" s="8">
        <f aca="true" t="shared" si="4" ref="N3:N15">N2+J3</f>
        <v>49.80973490458728</v>
      </c>
      <c r="O3" s="8">
        <f>O2+H3</f>
        <v>4.357787137382909</v>
      </c>
    </row>
    <row r="4" spans="1:15" ht="15">
      <c r="A4">
        <v>2</v>
      </c>
      <c r="B4">
        <v>3</v>
      </c>
      <c r="C4" s="6">
        <v>50</v>
      </c>
      <c r="D4" s="3">
        <v>40</v>
      </c>
      <c r="E4" s="3">
        <v>-5</v>
      </c>
      <c r="F4" s="1"/>
      <c r="G4" s="2">
        <f t="shared" si="0"/>
        <v>49.80973490458728</v>
      </c>
      <c r="H4" s="2">
        <f t="shared" si="1"/>
        <v>-4.357787137382909</v>
      </c>
      <c r="I4" s="1">
        <f aca="true" t="shared" si="5" ref="I4:I15">IF(D4&gt;180,-ROUND(SQRT(G4^2-J4^2),4),ROUND(SQRT(G4^2-J4^2),4))</f>
        <v>32.0171</v>
      </c>
      <c r="J4" s="2">
        <f t="shared" si="2"/>
        <v>38.156470636888486</v>
      </c>
      <c r="K4" s="1"/>
      <c r="L4" s="7">
        <f aca="true" t="shared" si="6" ref="L4:L15">B4</f>
        <v>3</v>
      </c>
      <c r="M4" s="8">
        <f t="shared" si="3"/>
        <v>32.0171</v>
      </c>
      <c r="N4" s="8">
        <f t="shared" si="4"/>
        <v>87.96620554147577</v>
      </c>
      <c r="O4" s="8">
        <f aca="true" t="shared" si="7" ref="O4:O15">O3+H4</f>
        <v>0</v>
      </c>
    </row>
    <row r="5" spans="1:15" ht="15">
      <c r="A5">
        <v>3</v>
      </c>
      <c r="B5">
        <v>4</v>
      </c>
      <c r="C5" s="6">
        <v>50</v>
      </c>
      <c r="D5">
        <v>50</v>
      </c>
      <c r="E5">
        <v>45</v>
      </c>
      <c r="G5" s="2">
        <f t="shared" si="0"/>
        <v>35.35533905932738</v>
      </c>
      <c r="H5" s="2">
        <f t="shared" si="1"/>
        <v>35.35533905932737</v>
      </c>
      <c r="I5" s="1">
        <f t="shared" si="5"/>
        <v>27.0838</v>
      </c>
      <c r="J5" s="2">
        <f t="shared" si="2"/>
        <v>22.725973883602187</v>
      </c>
      <c r="L5" s="7">
        <f t="shared" si="6"/>
        <v>4</v>
      </c>
      <c r="M5" s="8">
        <f t="shared" si="3"/>
        <v>59.100899999999996</v>
      </c>
      <c r="N5" s="8">
        <f t="shared" si="4"/>
        <v>110.69217942507797</v>
      </c>
      <c r="O5" s="8">
        <f t="shared" si="7"/>
        <v>35.35533905932737</v>
      </c>
    </row>
    <row r="6" spans="1:15" ht="15">
      <c r="A6">
        <v>4</v>
      </c>
      <c r="B6">
        <v>5</v>
      </c>
      <c r="C6" s="6">
        <v>50</v>
      </c>
      <c r="D6" s="3">
        <v>90</v>
      </c>
      <c r="E6" s="3">
        <v>-45</v>
      </c>
      <c r="G6" s="2">
        <f t="shared" si="0"/>
        <v>35.35533905932738</v>
      </c>
      <c r="H6" s="2">
        <f t="shared" si="1"/>
        <v>-35.35533905932737</v>
      </c>
      <c r="I6" s="1">
        <f t="shared" si="5"/>
        <v>35.3553</v>
      </c>
      <c r="J6" s="2">
        <f t="shared" si="2"/>
        <v>2.165776951065266E-15</v>
      </c>
      <c r="L6" s="7">
        <f t="shared" si="6"/>
        <v>5</v>
      </c>
      <c r="M6" s="8">
        <f t="shared" si="3"/>
        <v>94.4562</v>
      </c>
      <c r="N6" s="8">
        <f t="shared" si="4"/>
        <v>110.69217942507797</v>
      </c>
      <c r="O6" s="8">
        <f t="shared" si="7"/>
        <v>0</v>
      </c>
    </row>
    <row r="7" spans="1:15" ht="15">
      <c r="A7">
        <v>5</v>
      </c>
      <c r="B7">
        <v>6</v>
      </c>
      <c r="C7" s="6">
        <v>50</v>
      </c>
      <c r="D7" s="3">
        <v>130</v>
      </c>
      <c r="E7" s="3">
        <v>0</v>
      </c>
      <c r="G7" s="2">
        <f t="shared" si="0"/>
        <v>50</v>
      </c>
      <c r="H7" s="2">
        <f t="shared" si="1"/>
        <v>0</v>
      </c>
      <c r="I7" s="1">
        <f t="shared" si="5"/>
        <v>38.3022</v>
      </c>
      <c r="J7" s="2">
        <f t="shared" si="2"/>
        <v>-32.13938048432697</v>
      </c>
      <c r="L7" s="7">
        <f t="shared" si="6"/>
        <v>6</v>
      </c>
      <c r="M7" s="8">
        <f t="shared" si="3"/>
        <v>132.7584</v>
      </c>
      <c r="N7" s="8">
        <f t="shared" si="4"/>
        <v>78.55279894075099</v>
      </c>
      <c r="O7" s="8">
        <f t="shared" si="7"/>
        <v>0</v>
      </c>
    </row>
    <row r="8" spans="1:15" ht="15">
      <c r="A8">
        <v>6</v>
      </c>
      <c r="B8">
        <v>7</v>
      </c>
      <c r="C8" s="6">
        <v>50</v>
      </c>
      <c r="D8" s="3">
        <v>140</v>
      </c>
      <c r="E8" s="3">
        <v>10</v>
      </c>
      <c r="G8" s="2">
        <f t="shared" si="0"/>
        <v>49.2403876506104</v>
      </c>
      <c r="H8" s="2">
        <f t="shared" si="1"/>
        <v>8.682408883346517</v>
      </c>
      <c r="I8" s="1">
        <f t="shared" si="5"/>
        <v>31.6511</v>
      </c>
      <c r="J8" s="2">
        <f t="shared" si="2"/>
        <v>-37.720325336774444</v>
      </c>
      <c r="L8" s="7">
        <f t="shared" si="6"/>
        <v>7</v>
      </c>
      <c r="M8" s="8">
        <f t="shared" si="3"/>
        <v>164.40949999999998</v>
      </c>
      <c r="N8" s="8">
        <f t="shared" si="4"/>
        <v>40.832473603976545</v>
      </c>
      <c r="O8" s="8">
        <f t="shared" si="7"/>
        <v>8.682408883346517</v>
      </c>
    </row>
    <row r="9" spans="1:15" ht="15">
      <c r="A9">
        <v>7</v>
      </c>
      <c r="B9">
        <v>8</v>
      </c>
      <c r="C9" s="6">
        <v>50</v>
      </c>
      <c r="D9" s="3">
        <v>270</v>
      </c>
      <c r="E9" s="3">
        <v>20</v>
      </c>
      <c r="G9" s="2">
        <f t="shared" si="0"/>
        <v>46.98463103929542</v>
      </c>
      <c r="H9" s="2">
        <f t="shared" si="1"/>
        <v>17.101007166283434</v>
      </c>
      <c r="I9" s="1">
        <f t="shared" si="5"/>
        <v>-46.9846</v>
      </c>
      <c r="J9" s="2">
        <f t="shared" si="2"/>
        <v>-8.634472218336656E-15</v>
      </c>
      <c r="L9" s="7">
        <f t="shared" si="6"/>
        <v>8</v>
      </c>
      <c r="M9" s="8">
        <f t="shared" si="3"/>
        <v>117.42489999999998</v>
      </c>
      <c r="N9" s="8">
        <f t="shared" si="4"/>
        <v>40.83247360397654</v>
      </c>
      <c r="O9" s="8">
        <f t="shared" si="7"/>
        <v>25.78341604962995</v>
      </c>
    </row>
    <row r="10" spans="1:15" ht="15">
      <c r="A10">
        <v>8</v>
      </c>
      <c r="B10">
        <v>9</v>
      </c>
      <c r="C10" s="6">
        <v>50</v>
      </c>
      <c r="D10" s="3">
        <v>310</v>
      </c>
      <c r="E10" s="3">
        <v>-30</v>
      </c>
      <c r="G10" s="2">
        <f t="shared" si="0"/>
        <v>43.30127018922194</v>
      </c>
      <c r="H10" s="2">
        <f t="shared" si="1"/>
        <v>-24.999999999999996</v>
      </c>
      <c r="I10" s="1">
        <f t="shared" si="5"/>
        <v>-33.1707</v>
      </c>
      <c r="J10" s="2">
        <f t="shared" si="2"/>
        <v>27.83351996132097</v>
      </c>
      <c r="L10" s="7">
        <f t="shared" si="6"/>
        <v>9</v>
      </c>
      <c r="M10" s="8">
        <f t="shared" si="3"/>
        <v>84.25419999999998</v>
      </c>
      <c r="N10" s="8">
        <f t="shared" si="4"/>
        <v>68.66599356529751</v>
      </c>
      <c r="O10" s="8">
        <f t="shared" si="7"/>
        <v>0.7834160496299525</v>
      </c>
    </row>
    <row r="11" spans="1:15" ht="15">
      <c r="A11">
        <v>9</v>
      </c>
      <c r="B11">
        <v>10</v>
      </c>
      <c r="C11" s="6">
        <v>50</v>
      </c>
      <c r="D11" s="3">
        <v>320</v>
      </c>
      <c r="E11" s="3">
        <v>-40</v>
      </c>
      <c r="G11" s="2">
        <f t="shared" si="0"/>
        <v>38.302222155948904</v>
      </c>
      <c r="H11" s="2">
        <f t="shared" si="1"/>
        <v>-32.13938048432696</v>
      </c>
      <c r="I11" s="1">
        <f t="shared" si="5"/>
        <v>-24.6202</v>
      </c>
      <c r="J11" s="2">
        <f>IF(ROUND(G11,4)=0,0,G11*COS(D11*PI()/180))</f>
        <v>29.341204441673252</v>
      </c>
      <c r="L11" s="7">
        <f t="shared" si="6"/>
        <v>10</v>
      </c>
      <c r="M11" s="8">
        <f t="shared" si="3"/>
        <v>59.633999999999986</v>
      </c>
      <c r="N11" s="8">
        <f t="shared" si="4"/>
        <v>98.00719800697077</v>
      </c>
      <c r="O11" s="8">
        <f t="shared" si="7"/>
        <v>-31.35596443469701</v>
      </c>
    </row>
    <row r="12" spans="1:15" ht="15">
      <c r="A12">
        <v>10</v>
      </c>
      <c r="B12">
        <v>11</v>
      </c>
      <c r="C12" s="6">
        <v>50</v>
      </c>
      <c r="D12" t="s">
        <v>10</v>
      </c>
      <c r="E12">
        <v>90</v>
      </c>
      <c r="G12" s="2">
        <f t="shared" si="0"/>
        <v>3.06287113727155E-15</v>
      </c>
      <c r="H12" s="2">
        <f t="shared" si="1"/>
        <v>50</v>
      </c>
      <c r="I12" s="1">
        <f t="shared" si="5"/>
        <v>0</v>
      </c>
      <c r="J12" s="2">
        <f>IF(ROUND(G12,4)=0,0,G12*COS(D12*PI()/180))</f>
        <v>0</v>
      </c>
      <c r="L12" s="7">
        <f t="shared" si="6"/>
        <v>11</v>
      </c>
      <c r="M12" s="8">
        <f t="shared" si="3"/>
        <v>59.633999999999986</v>
      </c>
      <c r="N12" s="8">
        <f t="shared" si="4"/>
        <v>98.00719800697077</v>
      </c>
      <c r="O12" s="8">
        <f t="shared" si="7"/>
        <v>18.64403556530299</v>
      </c>
    </row>
    <row r="13" spans="1:15" ht="15">
      <c r="A13">
        <v>11</v>
      </c>
      <c r="B13">
        <v>12</v>
      </c>
      <c r="C13" s="6">
        <v>50</v>
      </c>
      <c r="D13" t="s">
        <v>10</v>
      </c>
      <c r="E13">
        <v>-90</v>
      </c>
      <c r="G13" s="2">
        <f t="shared" si="0"/>
        <v>3.06287113727155E-15</v>
      </c>
      <c r="H13" s="2">
        <f t="shared" si="1"/>
        <v>-50</v>
      </c>
      <c r="I13" s="1">
        <f t="shared" si="5"/>
        <v>0</v>
      </c>
      <c r="J13" s="2">
        <f>IF(ROUND(G13,4)=0,0,G13*COS(D13*PI()/180))</f>
        <v>0</v>
      </c>
      <c r="L13" s="7">
        <f t="shared" si="6"/>
        <v>12</v>
      </c>
      <c r="M13" s="8">
        <f t="shared" si="3"/>
        <v>59.633999999999986</v>
      </c>
      <c r="N13" s="8">
        <f t="shared" si="4"/>
        <v>98.00719800697077</v>
      </c>
      <c r="O13" s="8">
        <f t="shared" si="7"/>
        <v>-31.35596443469701</v>
      </c>
    </row>
    <row r="14" spans="1:15" ht="15">
      <c r="A14">
        <v>12</v>
      </c>
      <c r="B14">
        <v>13</v>
      </c>
      <c r="C14" s="6">
        <v>50</v>
      </c>
      <c r="D14" t="s">
        <v>10</v>
      </c>
      <c r="E14" t="str">
        <f>"+V"</f>
        <v>+V</v>
      </c>
      <c r="G14" s="2">
        <f>IF(E14="-V",0,IF(E14="+V",0,C14*COS(E14*PI()/180)))</f>
        <v>0</v>
      </c>
      <c r="H14" s="2">
        <f>IF(E14="-V",-C14,IF(E14="+V",C14,C14*SIN(E14*PI()/180)))</f>
        <v>50</v>
      </c>
      <c r="I14" s="1">
        <f t="shared" si="5"/>
        <v>0</v>
      </c>
      <c r="J14" s="2">
        <f>IF(ROUND(G14,4)=0,0,G14*COS(D14*PI()/180))</f>
        <v>0</v>
      </c>
      <c r="L14" s="7">
        <f t="shared" si="6"/>
        <v>13</v>
      </c>
      <c r="M14" s="8">
        <f t="shared" si="3"/>
        <v>59.633999999999986</v>
      </c>
      <c r="N14" s="8">
        <f t="shared" si="4"/>
        <v>98.00719800697077</v>
      </c>
      <c r="O14" s="8">
        <f t="shared" si="7"/>
        <v>18.64403556530299</v>
      </c>
    </row>
    <row r="15" spans="1:15" ht="15">
      <c r="A15">
        <v>13</v>
      </c>
      <c r="B15">
        <v>14</v>
      </c>
      <c r="C15" s="6">
        <v>50</v>
      </c>
      <c r="D15" t="s">
        <v>10</v>
      </c>
      <c r="E15" t="str">
        <f>"-V"</f>
        <v>-V</v>
      </c>
      <c r="G15" s="2">
        <f>IF(E15="-V",0,IF(E15="+V",0,C15*COS(E15*PI()/180)))</f>
        <v>0</v>
      </c>
      <c r="H15" s="2">
        <f>IF(E15="-V",-C15,IF(E15="+V",C15,C15*SIN(E15*PI()/180)))</f>
        <v>-50</v>
      </c>
      <c r="I15" s="1">
        <f t="shared" si="5"/>
        <v>0</v>
      </c>
      <c r="J15" s="2">
        <f>IF(ROUND(G15,4)=0,0,G15*COS(D15*PI()/180))</f>
        <v>0</v>
      </c>
      <c r="L15" s="7">
        <f t="shared" si="6"/>
        <v>14</v>
      </c>
      <c r="M15" s="8">
        <f t="shared" si="3"/>
        <v>59.633999999999986</v>
      </c>
      <c r="N15" s="8">
        <f t="shared" si="4"/>
        <v>98.00719800697077</v>
      </c>
      <c r="O15" s="8">
        <f t="shared" si="7"/>
        <v>-31.35596443469701</v>
      </c>
    </row>
    <row r="16" spans="7:15" ht="15">
      <c r="G16" s="2"/>
      <c r="H16" s="2"/>
      <c r="I16" s="1"/>
      <c r="J16" s="2"/>
      <c r="L16" s="7"/>
      <c r="M16" s="9"/>
      <c r="N16" s="9"/>
      <c r="O16" s="9"/>
    </row>
    <row r="17" spans="7:15" ht="15">
      <c r="G17" s="2"/>
      <c r="H17" s="2"/>
      <c r="I17" s="1"/>
      <c r="J17" s="2"/>
      <c r="L17" s="7"/>
      <c r="M17" s="8"/>
      <c r="N17" s="8"/>
      <c r="O17" s="8"/>
    </row>
    <row r="18" spans="7:15" ht="15">
      <c r="G18" s="2"/>
      <c r="H18" s="2"/>
      <c r="I18" s="1"/>
      <c r="J18" s="2"/>
      <c r="L18" s="7"/>
      <c r="M18" s="8"/>
      <c r="N18" s="8"/>
      <c r="O18" s="8"/>
    </row>
    <row r="19" spans="7:15" ht="15">
      <c r="G19" s="2"/>
      <c r="H19" s="2"/>
      <c r="I19" s="1"/>
      <c r="J19" s="2"/>
      <c r="L19" s="7"/>
      <c r="M19" s="8"/>
      <c r="N19" s="8"/>
      <c r="O19" s="8"/>
    </row>
    <row r="20" spans="7:15" ht="15">
      <c r="G20" s="2"/>
      <c r="H20" s="2"/>
      <c r="I20" s="1"/>
      <c r="J20" s="2"/>
      <c r="L20" s="7"/>
      <c r="M20" s="8"/>
      <c r="N20" s="8"/>
      <c r="O20" s="8"/>
    </row>
    <row r="21" spans="7:15" ht="15">
      <c r="G21" s="2"/>
      <c r="H21" s="2"/>
      <c r="I21" s="1"/>
      <c r="J21" s="2"/>
      <c r="L21" s="7"/>
      <c r="M21" s="8"/>
      <c r="N21" s="8"/>
      <c r="O21" s="8"/>
    </row>
    <row r="22" spans="7:15" ht="15">
      <c r="G22" s="2"/>
      <c r="H22" s="2"/>
      <c r="I22" s="1"/>
      <c r="J22" s="2"/>
      <c r="L22" s="7"/>
      <c r="M22" s="8"/>
      <c r="N22" s="8"/>
      <c r="O22" s="8"/>
    </row>
    <row r="23" spans="7:15" ht="15">
      <c r="G23" s="2"/>
      <c r="H23" s="2"/>
      <c r="I23" s="1"/>
      <c r="J23" s="2"/>
      <c r="L23" s="7"/>
      <c r="M23" s="8"/>
      <c r="N23" s="8"/>
      <c r="O23" s="8"/>
    </row>
    <row r="24" spans="7:15" ht="15">
      <c r="G24" s="2"/>
      <c r="H24" s="2"/>
      <c r="I24" s="1"/>
      <c r="J24" s="2"/>
      <c r="L24" s="7"/>
      <c r="M24" s="8"/>
      <c r="N24" s="8"/>
      <c r="O24" s="8"/>
    </row>
    <row r="25" spans="7:15" ht="15">
      <c r="G25" s="2"/>
      <c r="H25" s="2"/>
      <c r="I25" s="1"/>
      <c r="J25" s="2"/>
      <c r="L25" s="7"/>
      <c r="M25" s="8"/>
      <c r="N25" s="8"/>
      <c r="O25" s="8"/>
    </row>
    <row r="26" spans="7:15" ht="15">
      <c r="G26" s="2"/>
      <c r="H26" s="2"/>
      <c r="I26" s="1"/>
      <c r="J26" s="2"/>
      <c r="L26" s="7"/>
      <c r="M26" s="8"/>
      <c r="N26" s="8"/>
      <c r="O26" s="8"/>
    </row>
    <row r="27" spans="7:15" ht="15">
      <c r="G27" s="2"/>
      <c r="H27" s="2"/>
      <c r="I27" s="1"/>
      <c r="J27" s="2"/>
      <c r="L27" s="7"/>
      <c r="M27" s="8"/>
      <c r="N27" s="8"/>
      <c r="O27" s="8"/>
    </row>
    <row r="28" spans="7:15" ht="15">
      <c r="G28" s="2"/>
      <c r="H28" s="2"/>
      <c r="I28" s="1"/>
      <c r="J28" s="2"/>
      <c r="L28" s="7"/>
      <c r="M28" s="8"/>
      <c r="N28" s="8"/>
      <c r="O28" s="8"/>
    </row>
    <row r="29" spans="7:15" ht="15">
      <c r="G29" s="2"/>
      <c r="H29" s="2"/>
      <c r="I29" s="1"/>
      <c r="J29" s="2"/>
      <c r="L29" s="7"/>
      <c r="M29" s="8"/>
      <c r="N29" s="8"/>
      <c r="O2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Accelrys Software,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Fretwell</dc:creator>
  <cp:keywords/>
  <dc:description/>
  <cp:lastModifiedBy>Paul Fretwell</cp:lastModifiedBy>
  <dcterms:created xsi:type="dcterms:W3CDTF">2012-07-02T13:20:29Z</dcterms:created>
  <dcterms:modified xsi:type="dcterms:W3CDTF">2012-07-03T14:09:41Z</dcterms:modified>
  <cp:category/>
  <cp:version/>
  <cp:contentType/>
  <cp:contentStatus/>
</cp:coreProperties>
</file>